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4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'FattureTempi'!$A$1:$AI$74</definedName>
  </definedNames>
  <calcPr fullCalcOnLoad="1"/>
</workbook>
</file>

<file path=xl/sharedStrings.xml><?xml version="1.0" encoding="utf-8"?>
<sst xmlns="http://schemas.openxmlformats.org/spreadsheetml/2006/main" count="279" uniqueCount="131">
  <si>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</si>
  <si>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</si>
  <si>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</si>
  <si>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</si>
  <si>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</si>
  <si>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</si>
  <si>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</si>
  <si>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</si>
  <si>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</si>
  <si>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</si>
  <si>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</si>
  <si>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</si>
  <si>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</si>
  <si>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</si>
  <si>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</si>
  <si>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</si>
  <si>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</si>
  <si>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</si>
  <si>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</si>
  <si>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</si>
  <si>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</si>
  <si>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</si>
  <si>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</si>
  <si>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</si>
  <si>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</si>
  <si>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</si>
  <si>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</si>
  <si>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</si>
  <si>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</si>
  <si>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</si>
  <si>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</si>
  <si>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</si>
  <si>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</si>
  <si>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</si>
  <si>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</si>
  <si>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</si>
  <si>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</si>
  <si>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</si>
  <si>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</si>
  <si>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</si>
  <si>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</si>
  <si>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</si>
  <si>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</si>
  <si>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</si>
  <si>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</si>
  <si>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</si>
  <si>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</si>
  <si>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</si>
  <si>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</si>
  <si>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</si>
  <si>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</si>
  <si>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</si>
  <si>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</si>
  <si>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</si>
  <si>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</si>
  <si>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</si>
  <si>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</si>
  <si>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</si>
  <si>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</si>
  <si>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</si>
  <si>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</si>
  <si>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</si>
  <si>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</si>
  <si>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</si>
  <si>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</si>
  <si>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</si>
  <si>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</si>
  <si>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</si>
  <si>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</si>
  <si>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</si>
  <si>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</si>
  <si>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</si>
  <si>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</si>
  <si>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Consorzio Giardino Alpinia</t>
  </si>
  <si>
    <t>Tempestività dei Pagamenti - Elenco Fatture Pagate - Periodo 01/04/2019 - 30/06/2019</t>
  </si>
  <si>
    <t>26/03/2019</t>
  </si>
  <si>
    <t>900153V/003</t>
  </si>
  <si>
    <t>25/03/2019</t>
  </si>
  <si>
    <t>ACQUISTO MATERIALE PER LAVORI DI MANUTENZIONE ORDINARIA E PITTURA</t>
  </si>
  <si>
    <t>SI</t>
  </si>
  <si>
    <t>Z4F27B412C</t>
  </si>
  <si>
    <t>UTILITY S.R.L.</t>
  </si>
  <si>
    <t>00122180037</t>
  </si>
  <si>
    <t>*</t>
  </si>
  <si>
    <t/>
  </si>
  <si>
    <t>05/04/2019</t>
  </si>
  <si>
    <t>25/04/2019</t>
  </si>
  <si>
    <t>16/05/2019</t>
  </si>
  <si>
    <t>56</t>
  </si>
  <si>
    <t>18/04/2019</t>
  </si>
  <si>
    <t>FT.FORNITURA TIMBRI DELL'ENTE</t>
  </si>
  <si>
    <t>ZB7280B3FA</t>
  </si>
  <si>
    <t>02/05/2019</t>
  </si>
  <si>
    <t>PIANA BERNARDO</t>
  </si>
  <si>
    <t>00470670035</t>
  </si>
  <si>
    <t>PNIBNR57C13H037E</t>
  </si>
  <si>
    <t>01/06/2019</t>
  </si>
  <si>
    <t>07/06/2019</t>
  </si>
  <si>
    <t>55</t>
  </si>
  <si>
    <t>31/05/2019</t>
  </si>
  <si>
    <t>FT. FORNITURA LOCANDINE E BROUCHURE INAUGURAZIONE STAGIONE FIORITURA 2019</t>
  </si>
  <si>
    <t>Z6428ACEA2</t>
  </si>
  <si>
    <t>06/06/2019</t>
  </si>
  <si>
    <t>P4Biz snc di Caramella Luca &amp; C</t>
  </si>
  <si>
    <t>02463370037</t>
  </si>
  <si>
    <t>30/06/2019</t>
  </si>
  <si>
    <t>2019/3346/2</t>
  </si>
  <si>
    <t>27/05/2019</t>
  </si>
  <si>
    <t>FT Attività di manutenzione e assistenza sul software Siscom. Periodo: anno 2019</t>
  </si>
  <si>
    <t>Z0527BEB70</t>
  </si>
  <si>
    <t>SISCOM SPA</t>
  </si>
  <si>
    <t>01778000040</t>
  </si>
  <si>
    <t>25/06/2019</t>
  </si>
  <si>
    <t>0001/PA</t>
  </si>
  <si>
    <t>19/06/2019</t>
  </si>
  <si>
    <t>FT. ACQUISTO MATERIALE PER RECINZIONE</t>
  </si>
  <si>
    <t>Z8427CAA8B</t>
  </si>
  <si>
    <t>21/06/2019</t>
  </si>
  <si>
    <t>Raggio Del SOLE snc</t>
  </si>
  <si>
    <t>01929280038</t>
  </si>
  <si>
    <t>TOTALI FATTURE:</t>
  </si>
  <si>
    <t>IND. TEMPESTIVITA' FATTURE:</t>
  </si>
  <si>
    <t>Tempestività dei Pagamenti - Elenco Mandati senza Fatture - Periodo 01/04/2019 - 30/06/2019</t>
  </si>
  <si>
    <t>29/05/2019</t>
  </si>
  <si>
    <t>Consorzio Rifiuti VCO -C.R. VCO</t>
  </si>
  <si>
    <t>VERSAMENTO ACCONTO TASSA RIFIUTI 2019</t>
  </si>
  <si>
    <t>TOTALI MANDATI:</t>
  </si>
  <si>
    <t>IND. TEMPESTIVITA' MANDATI:</t>
  </si>
  <si>
    <t>TOTALI FINALI</t>
  </si>
  <si>
    <t>IND. TEMPESTIVITA' FINALE:</t>
  </si>
  <si>
    <t>19/07/2019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</si>
</sst>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14" fontId="28" fillId="22" borderId="0" xfId="0" applyNumberFormat="1" applyFont="1" applyFill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2"/>
  <sheetViews>
    <sheetView showGridLines="0" zoomScalePageLayoutView="0" workbookViewId="0" topLeftCell="E1">
      <selection activeCell="AD13" sqref="AD13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2019</v>
      </c>
      <c r="B8" s="108">
        <v>2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174.12</v>
      </c>
      <c r="H8" s="112">
        <v>31.4</v>
      </c>
      <c r="I8" s="143" t="s">
        <v>79</v>
      </c>
      <c r="J8" s="112">
        <f>IF(I8="SI",G8-H8,G8)</f>
        <v>142.72</v>
      </c>
      <c r="K8" s="195" t="s">
        <v>80</v>
      </c>
      <c r="L8" s="108">
        <v>2019</v>
      </c>
      <c r="M8" s="108">
        <v>25</v>
      </c>
      <c r="N8" s="109" t="s">
        <v>75</v>
      </c>
      <c r="O8" s="111" t="s">
        <v>81</v>
      </c>
      <c r="P8" s="109" t="s">
        <v>82</v>
      </c>
      <c r="Q8" s="109" t="s">
        <v>82</v>
      </c>
      <c r="R8" s="108" t="s">
        <v>83</v>
      </c>
      <c r="S8" s="111" t="s">
        <v>83</v>
      </c>
      <c r="T8" s="108">
        <v>1010102</v>
      </c>
      <c r="U8" s="108">
        <v>20</v>
      </c>
      <c r="V8" s="108">
        <v>1210</v>
      </c>
      <c r="W8" s="108">
        <v>1</v>
      </c>
      <c r="X8" s="113">
        <v>2019</v>
      </c>
      <c r="Y8" s="113">
        <v>2</v>
      </c>
      <c r="Z8" s="113">
        <v>0</v>
      </c>
      <c r="AA8" s="114" t="s">
        <v>84</v>
      </c>
      <c r="AB8" s="108">
        <v>8</v>
      </c>
      <c r="AC8" s="109" t="s">
        <v>85</v>
      </c>
      <c r="AD8" s="196" t="s">
        <v>86</v>
      </c>
      <c r="AE8" s="196" t="s">
        <v>85</v>
      </c>
      <c r="AF8" s="197">
        <f>AE8-AD8</f>
        <v>-20</v>
      </c>
      <c r="AG8" s="198">
        <f>IF(AI8="SI",0,J8)</f>
        <v>142.72</v>
      </c>
      <c r="AH8" s="199">
        <f>AG8*AF8</f>
        <v>-2854.4</v>
      </c>
      <c r="AI8" s="200"/>
    </row>
    <row r="9" spans="1:35" ht="15">
      <c r="A9" s="108">
        <v>2019</v>
      </c>
      <c r="B9" s="108">
        <v>3</v>
      </c>
      <c r="C9" s="109" t="s">
        <v>87</v>
      </c>
      <c r="D9" s="194" t="s">
        <v>88</v>
      </c>
      <c r="E9" s="109" t="s">
        <v>89</v>
      </c>
      <c r="F9" s="111" t="s">
        <v>90</v>
      </c>
      <c r="G9" s="112">
        <v>49.41</v>
      </c>
      <c r="H9" s="112">
        <v>8.91</v>
      </c>
      <c r="I9" s="143" t="s">
        <v>79</v>
      </c>
      <c r="J9" s="112">
        <f>IF(I9="SI",G9-H9,G9)</f>
        <v>40.5</v>
      </c>
      <c r="K9" s="195" t="s">
        <v>91</v>
      </c>
      <c r="L9" s="108">
        <v>2019</v>
      </c>
      <c r="M9" s="108">
        <v>41</v>
      </c>
      <c r="N9" s="109" t="s">
        <v>92</v>
      </c>
      <c r="O9" s="111" t="s">
        <v>93</v>
      </c>
      <c r="P9" s="109" t="s">
        <v>94</v>
      </c>
      <c r="Q9" s="109" t="s">
        <v>95</v>
      </c>
      <c r="R9" s="108" t="s">
        <v>83</v>
      </c>
      <c r="S9" s="111" t="s">
        <v>83</v>
      </c>
      <c r="T9" s="108">
        <v>1010102</v>
      </c>
      <c r="U9" s="108">
        <v>20</v>
      </c>
      <c r="V9" s="108">
        <v>1210</v>
      </c>
      <c r="W9" s="108">
        <v>1</v>
      </c>
      <c r="X9" s="113">
        <v>2019</v>
      </c>
      <c r="Y9" s="113">
        <v>14</v>
      </c>
      <c r="Z9" s="113">
        <v>0</v>
      </c>
      <c r="AA9" s="114" t="s">
        <v>84</v>
      </c>
      <c r="AB9" s="108">
        <v>11</v>
      </c>
      <c r="AC9" s="109" t="s">
        <v>87</v>
      </c>
      <c r="AD9" s="196" t="s">
        <v>96</v>
      </c>
      <c r="AE9" s="196" t="s">
        <v>87</v>
      </c>
      <c r="AF9" s="197">
        <f>AE9-AD9</f>
        <v>-16</v>
      </c>
      <c r="AG9" s="198">
        <f>IF(AI9="SI",0,J9)</f>
        <v>40.5</v>
      </c>
      <c r="AH9" s="199">
        <f>AG9*AF9</f>
        <v>-648</v>
      </c>
      <c r="AI9" s="200"/>
    </row>
    <row r="10" spans="1:35" ht="15">
      <c r="A10" s="108">
        <v>2019</v>
      </c>
      <c r="B10" s="108">
        <v>4</v>
      </c>
      <c r="C10" s="109" t="s">
        <v>97</v>
      </c>
      <c r="D10" s="194" t="s">
        <v>98</v>
      </c>
      <c r="E10" s="109" t="s">
        <v>99</v>
      </c>
      <c r="F10" s="111" t="s">
        <v>100</v>
      </c>
      <c r="G10" s="112">
        <v>189.71</v>
      </c>
      <c r="H10" s="112">
        <v>34.21</v>
      </c>
      <c r="I10" s="143" t="s">
        <v>79</v>
      </c>
      <c r="J10" s="112">
        <f>IF(I10="SI",G10-H10,G10)</f>
        <v>155.5</v>
      </c>
      <c r="K10" s="195" t="s">
        <v>101</v>
      </c>
      <c r="L10" s="108">
        <v>2019</v>
      </c>
      <c r="M10" s="108">
        <v>56</v>
      </c>
      <c r="N10" s="109" t="s">
        <v>102</v>
      </c>
      <c r="O10" s="111" t="s">
        <v>103</v>
      </c>
      <c r="P10" s="109" t="s">
        <v>104</v>
      </c>
      <c r="Q10" s="109" t="s">
        <v>104</v>
      </c>
      <c r="R10" s="108" t="s">
        <v>83</v>
      </c>
      <c r="S10" s="111" t="s">
        <v>83</v>
      </c>
      <c r="T10" s="108">
        <v>1010202</v>
      </c>
      <c r="U10" s="108">
        <v>130</v>
      </c>
      <c r="V10" s="108">
        <v>2</v>
      </c>
      <c r="W10" s="108">
        <v>1</v>
      </c>
      <c r="X10" s="113">
        <v>2019</v>
      </c>
      <c r="Y10" s="113">
        <v>17</v>
      </c>
      <c r="Z10" s="113">
        <v>0</v>
      </c>
      <c r="AA10" s="114" t="s">
        <v>84</v>
      </c>
      <c r="AB10" s="108">
        <v>14</v>
      </c>
      <c r="AC10" s="109" t="s">
        <v>97</v>
      </c>
      <c r="AD10" s="196" t="s">
        <v>105</v>
      </c>
      <c r="AE10" s="196" t="s">
        <v>97</v>
      </c>
      <c r="AF10" s="197">
        <f>AE10-AD10</f>
        <v>-23</v>
      </c>
      <c r="AG10" s="198">
        <f>IF(AI10="SI",0,J10)</f>
        <v>155.5</v>
      </c>
      <c r="AH10" s="199">
        <f>AG10*AF10</f>
        <v>-3576.5</v>
      </c>
      <c r="AI10" s="200"/>
    </row>
    <row r="11" spans="1:35" ht="15">
      <c r="A11" s="108">
        <v>2019</v>
      </c>
      <c r="B11" s="108">
        <v>5</v>
      </c>
      <c r="C11" s="109" t="s">
        <v>97</v>
      </c>
      <c r="D11" s="194" t="s">
        <v>106</v>
      </c>
      <c r="E11" s="109" t="s">
        <v>107</v>
      </c>
      <c r="F11" s="111" t="s">
        <v>108</v>
      </c>
      <c r="G11" s="112">
        <v>585.6</v>
      </c>
      <c r="H11" s="112">
        <v>105.6</v>
      </c>
      <c r="I11" s="143" t="s">
        <v>79</v>
      </c>
      <c r="J11" s="112">
        <f>IF(I11="SI",G11-H11,G11)</f>
        <v>480</v>
      </c>
      <c r="K11" s="195" t="s">
        <v>109</v>
      </c>
      <c r="L11" s="108">
        <v>2019</v>
      </c>
      <c r="M11" s="108">
        <v>55</v>
      </c>
      <c r="N11" s="109" t="s">
        <v>102</v>
      </c>
      <c r="O11" s="111" t="s">
        <v>110</v>
      </c>
      <c r="P11" s="109" t="s">
        <v>111</v>
      </c>
      <c r="Q11" s="109" t="s">
        <v>84</v>
      </c>
      <c r="R11" s="108" t="s">
        <v>83</v>
      </c>
      <c r="S11" s="111" t="s">
        <v>83</v>
      </c>
      <c r="T11" s="108">
        <v>1010203</v>
      </c>
      <c r="U11" s="108">
        <v>140</v>
      </c>
      <c r="V11" s="108">
        <v>1</v>
      </c>
      <c r="W11" s="108">
        <v>1</v>
      </c>
      <c r="X11" s="113">
        <v>2019</v>
      </c>
      <c r="Y11" s="113">
        <v>6</v>
      </c>
      <c r="Z11" s="113">
        <v>0</v>
      </c>
      <c r="AA11" s="114" t="s">
        <v>84</v>
      </c>
      <c r="AB11" s="108">
        <v>15</v>
      </c>
      <c r="AC11" s="109" t="s">
        <v>97</v>
      </c>
      <c r="AD11" s="196" t="s">
        <v>105</v>
      </c>
      <c r="AE11" s="196" t="s">
        <v>97</v>
      </c>
      <c r="AF11" s="197">
        <f>AE11-AD11</f>
        <v>-23</v>
      </c>
      <c r="AG11" s="198">
        <f>IF(AI11="SI",0,J11)</f>
        <v>480</v>
      </c>
      <c r="AH11" s="199">
        <f>AG11*AF11</f>
        <v>-11040</v>
      </c>
      <c r="AI11" s="200"/>
    </row>
    <row r="12" spans="1:35" ht="15">
      <c r="A12" s="108">
        <v>2019</v>
      </c>
      <c r="B12" s="108">
        <v>6</v>
      </c>
      <c r="C12" s="109" t="s">
        <v>112</v>
      </c>
      <c r="D12" s="194" t="s">
        <v>113</v>
      </c>
      <c r="E12" s="109" t="s">
        <v>114</v>
      </c>
      <c r="F12" s="111" t="s">
        <v>115</v>
      </c>
      <c r="G12" s="112">
        <v>356.02</v>
      </c>
      <c r="H12" s="112">
        <v>64.2</v>
      </c>
      <c r="I12" s="143" t="s">
        <v>79</v>
      </c>
      <c r="J12" s="112">
        <f>IF(I12="SI",G12-H12,G12)</f>
        <v>291.82</v>
      </c>
      <c r="K12" s="195" t="s">
        <v>116</v>
      </c>
      <c r="L12" s="108">
        <v>2019</v>
      </c>
      <c r="M12" s="108">
        <v>61</v>
      </c>
      <c r="N12" s="109" t="s">
        <v>117</v>
      </c>
      <c r="O12" s="111" t="s">
        <v>118</v>
      </c>
      <c r="P12" s="109" t="s">
        <v>119</v>
      </c>
      <c r="Q12" s="109" t="s">
        <v>119</v>
      </c>
      <c r="R12" s="108" t="s">
        <v>83</v>
      </c>
      <c r="S12" s="111" t="s">
        <v>83</v>
      </c>
      <c r="T12" s="108">
        <v>1010102</v>
      </c>
      <c r="U12" s="108">
        <v>20</v>
      </c>
      <c r="V12" s="108">
        <v>1210</v>
      </c>
      <c r="W12" s="108">
        <v>1</v>
      </c>
      <c r="X12" s="113">
        <v>2019</v>
      </c>
      <c r="Y12" s="113">
        <v>11</v>
      </c>
      <c r="Z12" s="113">
        <v>0</v>
      </c>
      <c r="AA12" s="114" t="s">
        <v>84</v>
      </c>
      <c r="AB12" s="108">
        <v>16</v>
      </c>
      <c r="AC12" s="109" t="s">
        <v>112</v>
      </c>
      <c r="AD12" s="196" t="s">
        <v>130</v>
      </c>
      <c r="AE12" s="196" t="s">
        <v>112</v>
      </c>
      <c r="AF12" s="197">
        <f>AE12-AD12</f>
        <v>-24</v>
      </c>
      <c r="AG12" s="198">
        <f>IF(AI12="SI",0,J12)</f>
        <v>291.82</v>
      </c>
      <c r="AH12" s="199">
        <f>AG12*AF12</f>
        <v>-7003.68</v>
      </c>
      <c r="AI12" s="200"/>
    </row>
    <row r="13" spans="1:35" ht="15">
      <c r="A13" s="108"/>
      <c r="B13" s="108"/>
      <c r="C13" s="109"/>
      <c r="D13" s="194"/>
      <c r="E13" s="109"/>
      <c r="F13" s="111"/>
      <c r="G13" s="112"/>
      <c r="H13" s="112"/>
      <c r="I13" s="143"/>
      <c r="J13" s="112"/>
      <c r="K13" s="195"/>
      <c r="L13" s="108"/>
      <c r="M13" s="108"/>
      <c r="N13" s="109"/>
      <c r="O13" s="111"/>
      <c r="P13" s="109"/>
      <c r="Q13" s="109"/>
      <c r="R13" s="108"/>
      <c r="S13" s="111"/>
      <c r="T13" s="108"/>
      <c r="U13" s="108"/>
      <c r="V13" s="108"/>
      <c r="W13" s="108"/>
      <c r="X13" s="113"/>
      <c r="Y13" s="113"/>
      <c r="Z13" s="113"/>
      <c r="AA13" s="114"/>
      <c r="AB13" s="108"/>
      <c r="AC13" s="109"/>
      <c r="AD13" s="201"/>
      <c r="AE13" s="201"/>
      <c r="AF13" s="202"/>
      <c r="AG13" s="203"/>
      <c r="AH13" s="203"/>
      <c r="AI13" s="204"/>
    </row>
    <row r="14" spans="1:35" ht="15">
      <c r="A14" s="108"/>
      <c r="B14" s="108"/>
      <c r="C14" s="109"/>
      <c r="D14" s="194"/>
      <c r="E14" s="109"/>
      <c r="F14" s="111"/>
      <c r="G14" s="112"/>
      <c r="H14" s="112"/>
      <c r="I14" s="143"/>
      <c r="J14" s="112"/>
      <c r="K14" s="195"/>
      <c r="L14" s="108"/>
      <c r="M14" s="108"/>
      <c r="N14" s="109"/>
      <c r="O14" s="111"/>
      <c r="P14" s="109"/>
      <c r="Q14" s="109"/>
      <c r="R14" s="108"/>
      <c r="S14" s="111"/>
      <c r="T14" s="108"/>
      <c r="U14" s="108"/>
      <c r="V14" s="108"/>
      <c r="W14" s="108"/>
      <c r="X14" s="113"/>
      <c r="Y14" s="113"/>
      <c r="Z14" s="113"/>
      <c r="AA14" s="114"/>
      <c r="AB14" s="108"/>
      <c r="AC14" s="109"/>
      <c r="AD14" s="201"/>
      <c r="AE14" s="201"/>
      <c r="AF14" s="205" t="s">
        <v>120</v>
      </c>
      <c r="AG14" s="206">
        <f>SUM(AG8:AG12)</f>
        <v>1110.54</v>
      </c>
      <c r="AH14" s="206">
        <f>SUM(AH8:AH12)</f>
        <v>-25122.58</v>
      </c>
      <c r="AI14" s="204"/>
    </row>
    <row r="15" spans="1:35" ht="15">
      <c r="A15" s="108"/>
      <c r="B15" s="108"/>
      <c r="C15" s="109"/>
      <c r="D15" s="194"/>
      <c r="E15" s="109"/>
      <c r="F15" s="111"/>
      <c r="G15" s="112"/>
      <c r="H15" s="112"/>
      <c r="I15" s="143"/>
      <c r="J15" s="112"/>
      <c r="K15" s="195"/>
      <c r="L15" s="108"/>
      <c r="M15" s="108"/>
      <c r="N15" s="109"/>
      <c r="O15" s="111"/>
      <c r="P15" s="109"/>
      <c r="Q15" s="109"/>
      <c r="R15" s="108"/>
      <c r="S15" s="111"/>
      <c r="T15" s="108"/>
      <c r="U15" s="108"/>
      <c r="V15" s="108"/>
      <c r="W15" s="108"/>
      <c r="X15" s="113"/>
      <c r="Y15" s="113"/>
      <c r="Z15" s="113"/>
      <c r="AA15" s="114"/>
      <c r="AB15" s="108"/>
      <c r="AC15" s="109"/>
      <c r="AD15" s="201"/>
      <c r="AE15" s="201"/>
      <c r="AF15" s="205" t="s">
        <v>121</v>
      </c>
      <c r="AG15" s="206"/>
      <c r="AH15" s="206">
        <f>IF(AG14&lt;&gt;0,AH14/AG14,0)</f>
        <v>-22.62194968213662</v>
      </c>
      <c r="AI15" s="204"/>
    </row>
    <row r="16" spans="3:34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C16" s="107"/>
      <c r="AD16" s="107"/>
      <c r="AE16" s="107"/>
      <c r="AG16" s="118"/>
      <c r="AH16" s="118"/>
    </row>
    <row r="17" spans="3:34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C17" s="107"/>
      <c r="AD17" s="107"/>
      <c r="AE17" s="107"/>
      <c r="AF17" s="107"/>
      <c r="AG17" s="107"/>
      <c r="AH17" s="118"/>
    </row>
    <row r="18" spans="3:34" ht="15">
      <c r="C18" s="107"/>
      <c r="D18" s="107"/>
      <c r="E18" s="107"/>
      <c r="F18" s="107"/>
      <c r="G18" s="107"/>
      <c r="H18" s="107"/>
      <c r="I18" s="107"/>
      <c r="J18" s="107"/>
      <c r="N18" s="107"/>
      <c r="O18" s="107"/>
      <c r="P18" s="107"/>
      <c r="Q18" s="107"/>
      <c r="S18" s="107"/>
      <c r="AC18" s="107"/>
      <c r="AD18" s="107"/>
      <c r="AE18" s="107"/>
      <c r="AF18" s="107"/>
      <c r="AG18" s="107"/>
      <c r="AH18" s="118"/>
    </row>
    <row r="19" spans="3:34" ht="15">
      <c r="C19" s="107"/>
      <c r="D19" s="107"/>
      <c r="E19" s="107"/>
      <c r="F19" s="107"/>
      <c r="G19" s="107"/>
      <c r="H19" s="107"/>
      <c r="I19" s="107"/>
      <c r="J19" s="107"/>
      <c r="N19" s="107"/>
      <c r="O19" s="107"/>
      <c r="P19" s="107"/>
      <c r="Q19" s="107"/>
      <c r="S19" s="107"/>
      <c r="AC19" s="107"/>
      <c r="AD19" s="107"/>
      <c r="AE19" s="107"/>
      <c r="AF19" s="107"/>
      <c r="AG19" s="107"/>
      <c r="AH19" s="118"/>
    </row>
    <row r="20" spans="3:34" ht="15">
      <c r="C20" s="107"/>
      <c r="D20" s="107"/>
      <c r="E20" s="107"/>
      <c r="F20" s="107"/>
      <c r="G20" s="107"/>
      <c r="H20" s="107"/>
      <c r="I20" s="107"/>
      <c r="J20" s="107"/>
      <c r="N20" s="107"/>
      <c r="O20" s="107"/>
      <c r="P20" s="107"/>
      <c r="Q20" s="107"/>
      <c r="S20" s="107"/>
      <c r="AC20" s="107"/>
      <c r="AD20" s="107"/>
      <c r="AE20" s="107"/>
      <c r="AF20" s="107"/>
      <c r="AG20" s="107"/>
      <c r="AH20" s="118"/>
    </row>
    <row r="21" spans="3:34" ht="15">
      <c r="C21" s="107"/>
      <c r="D21" s="107"/>
      <c r="E21" s="107"/>
      <c r="F21" s="107"/>
      <c r="G21" s="107"/>
      <c r="H21" s="107"/>
      <c r="I21" s="107"/>
      <c r="J21" s="107"/>
      <c r="N21" s="107"/>
      <c r="O21" s="107"/>
      <c r="P21" s="107"/>
      <c r="Q21" s="107"/>
      <c r="S21" s="107"/>
      <c r="AC21" s="107"/>
      <c r="AD21" s="107"/>
      <c r="AE21" s="107"/>
      <c r="AF21" s="107"/>
      <c r="AG21" s="107"/>
      <c r="AH21" s="118"/>
    </row>
    <row r="22" spans="3:34" ht="15">
      <c r="C22" s="107"/>
      <c r="D22" s="107"/>
      <c r="E22" s="107"/>
      <c r="F22" s="107"/>
      <c r="G22" s="107"/>
      <c r="H22" s="107"/>
      <c r="I22" s="107"/>
      <c r="J22" s="107"/>
      <c r="N22" s="107"/>
      <c r="O22" s="107"/>
      <c r="P22" s="107"/>
      <c r="Q22" s="107"/>
      <c r="S22" s="107"/>
      <c r="AC22" s="107"/>
      <c r="AD22" s="107"/>
      <c r="AE22" s="107"/>
      <c r="AF22" s="107"/>
      <c r="AG22" s="107"/>
      <c r="AH22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PageLayoutView="0" workbookViewId="0" topLeftCell="A1">
      <selection activeCell="K9" sqref="K9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122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7">
        <v>12</v>
      </c>
      <c r="B8" s="75" t="s">
        <v>123</v>
      </c>
      <c r="C8" s="76" t="s">
        <v>124</v>
      </c>
      <c r="D8" s="77" t="s">
        <v>125</v>
      </c>
      <c r="E8" s="78"/>
      <c r="F8" s="77"/>
      <c r="G8" s="208" t="s">
        <v>84</v>
      </c>
      <c r="H8" s="75"/>
      <c r="I8" s="77"/>
      <c r="J8" s="79">
        <v>65</v>
      </c>
      <c r="K8" s="224">
        <v>43633</v>
      </c>
      <c r="L8" s="209" t="s">
        <v>123</v>
      </c>
      <c r="M8" s="210">
        <f>IF(K8&lt;&gt;"",L8-K8,0)</f>
        <v>-19</v>
      </c>
      <c r="N8" s="211">
        <v>65</v>
      </c>
      <c r="O8" s="212">
        <f>IF(K8&lt;&gt;"",N8*M8,0)</f>
        <v>-1235</v>
      </c>
      <c r="P8">
        <f>IF(K8&lt;&gt;"",N8,0)</f>
        <v>65</v>
      </c>
    </row>
    <row r="9" spans="1:15" ht="12.75">
      <c r="A9" s="207"/>
      <c r="B9" s="75"/>
      <c r="C9" s="76"/>
      <c r="D9" s="77"/>
      <c r="E9" s="78"/>
      <c r="F9" s="77"/>
      <c r="G9" s="208"/>
      <c r="H9" s="75"/>
      <c r="I9" s="77"/>
      <c r="J9" s="79"/>
      <c r="K9" s="213"/>
      <c r="L9" s="214"/>
      <c r="M9" s="215"/>
      <c r="N9" s="216"/>
      <c r="O9" s="217"/>
    </row>
    <row r="10" spans="1:15" ht="12.75">
      <c r="A10" s="207"/>
      <c r="B10" s="75"/>
      <c r="C10" s="76"/>
      <c r="D10" s="77"/>
      <c r="E10" s="78"/>
      <c r="F10" s="77"/>
      <c r="G10" s="208"/>
      <c r="H10" s="75"/>
      <c r="I10" s="77"/>
      <c r="J10" s="79"/>
      <c r="K10" s="213"/>
      <c r="L10" s="214"/>
      <c r="M10" s="218" t="s">
        <v>126</v>
      </c>
      <c r="N10" s="219">
        <f>SUM(P8:P8)</f>
        <v>65</v>
      </c>
      <c r="O10" s="220">
        <f>SUM(O8:O8)</f>
        <v>-1235</v>
      </c>
    </row>
    <row r="11" spans="1:15" ht="12.75">
      <c r="A11" s="207"/>
      <c r="B11" s="75"/>
      <c r="C11" s="76"/>
      <c r="D11" s="77"/>
      <c r="E11" s="78"/>
      <c r="F11" s="77"/>
      <c r="G11" s="208"/>
      <c r="H11" s="75"/>
      <c r="I11" s="77"/>
      <c r="J11" s="79"/>
      <c r="K11" s="213"/>
      <c r="L11" s="214"/>
      <c r="M11" s="218" t="s">
        <v>127</v>
      </c>
      <c r="N11" s="219"/>
      <c r="O11" s="220">
        <f>IF(N10&lt;&gt;0,O10/N10,0)</f>
        <v>-19</v>
      </c>
    </row>
    <row r="12" spans="1:15" ht="12.75">
      <c r="A12" s="207"/>
      <c r="B12" s="75"/>
      <c r="C12" s="76"/>
      <c r="D12" s="77"/>
      <c r="E12" s="78"/>
      <c r="F12" s="77"/>
      <c r="G12" s="208"/>
      <c r="H12" s="75"/>
      <c r="I12" s="77"/>
      <c r="J12" s="79"/>
      <c r="K12" s="213"/>
      <c r="L12" s="214"/>
      <c r="M12" s="218"/>
      <c r="N12" s="219"/>
      <c r="O12" s="220"/>
    </row>
    <row r="13" spans="1:15" ht="12.75">
      <c r="A13" s="207"/>
      <c r="B13" s="75"/>
      <c r="C13" s="76"/>
      <c r="D13" s="77"/>
      <c r="E13" s="78"/>
      <c r="F13" s="77"/>
      <c r="G13" s="208"/>
      <c r="H13" s="75"/>
      <c r="I13" s="77"/>
      <c r="J13" s="79"/>
      <c r="K13" s="213"/>
      <c r="L13" s="214"/>
      <c r="M13" s="218" t="s">
        <v>120</v>
      </c>
      <c r="N13" s="219">
        <f>FattureTempi!AG14</f>
        <v>1110.54</v>
      </c>
      <c r="O13" s="220">
        <f>FattureTempi!AH14</f>
        <v>-25122.58</v>
      </c>
    </row>
    <row r="14" spans="1:15" ht="12.75">
      <c r="A14" s="207"/>
      <c r="B14" s="75"/>
      <c r="C14" s="76"/>
      <c r="D14" s="77"/>
      <c r="E14" s="78"/>
      <c r="F14" s="77"/>
      <c r="G14" s="208"/>
      <c r="H14" s="75"/>
      <c r="I14" s="77"/>
      <c r="J14" s="79"/>
      <c r="K14" s="213"/>
      <c r="L14" s="214"/>
      <c r="M14" s="218" t="s">
        <v>121</v>
      </c>
      <c r="N14" s="219"/>
      <c r="O14" s="220">
        <f>FattureTempi!AH15</f>
        <v>-22.62194968213662</v>
      </c>
    </row>
    <row r="15" spans="1:15" ht="12.75">
      <c r="A15" s="207"/>
      <c r="B15" s="75"/>
      <c r="C15" s="76"/>
      <c r="D15" s="77"/>
      <c r="E15" s="78"/>
      <c r="F15" s="77"/>
      <c r="G15" s="208"/>
      <c r="H15" s="75"/>
      <c r="I15" s="77"/>
      <c r="J15" s="79"/>
      <c r="K15" s="213"/>
      <c r="L15" s="214"/>
      <c r="M15" s="218"/>
      <c r="N15" s="219"/>
      <c r="O15" s="220"/>
    </row>
    <row r="16" spans="1:15" ht="12.75">
      <c r="A16" s="207"/>
      <c r="B16" s="75"/>
      <c r="C16" s="76"/>
      <c r="D16" s="77"/>
      <c r="E16" s="78"/>
      <c r="F16" s="77"/>
      <c r="G16" s="208"/>
      <c r="H16" s="75"/>
      <c r="I16" s="77"/>
      <c r="J16" s="79"/>
      <c r="K16" s="213"/>
      <c r="L16" s="214"/>
      <c r="M16" s="221" t="s">
        <v>128</v>
      </c>
      <c r="N16" s="222">
        <f>N13+N10</f>
        <v>1175.54</v>
      </c>
      <c r="O16" s="223">
        <f>O13+O10</f>
        <v>-26357.58</v>
      </c>
    </row>
    <row r="17" spans="1:15" ht="12.75">
      <c r="A17" s="207"/>
      <c r="B17" s="75"/>
      <c r="C17" s="76"/>
      <c r="D17" s="77"/>
      <c r="E17" s="78"/>
      <c r="F17" s="77"/>
      <c r="G17" s="208"/>
      <c r="H17" s="75"/>
      <c r="I17" s="77"/>
      <c r="J17" s="79"/>
      <c r="K17" s="213"/>
      <c r="L17" s="214"/>
      <c r="M17" s="221" t="s">
        <v>129</v>
      </c>
      <c r="N17" s="222"/>
      <c r="O17" s="223">
        <f>(O16/N16)</f>
        <v>-22.421678547731258</v>
      </c>
    </row>
    <row r="18" ht="12.75">
      <c r="O18" s="135"/>
    </row>
    <row r="19" spans="9:10" ht="12.75">
      <c r="I19" s="6"/>
      <c r="J1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Contabilità</cp:lastModifiedBy>
  <cp:lastPrinted>2015-01-23T09:39:52Z</cp:lastPrinted>
  <dcterms:created xsi:type="dcterms:W3CDTF">1996-11-05T10:16:36Z</dcterms:created>
  <dcterms:modified xsi:type="dcterms:W3CDTF">2019-07-03T09:46:34Z</dcterms:modified>
  <cp:category/>
  <cp:version/>
  <cp:contentType/>
  <cp:contentStatus/>
</cp:coreProperties>
</file>