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'FattureTempi'!$A$1:$AI$75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<sst xmlns="http://schemas.openxmlformats.org/spreadsheetml/2006/main" count="368" uniqueCount="165">
  <si>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</si>
  <si>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</si>
  <si>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</si>
  <si>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</si>
  <si>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</si>
  <si>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</si>
  <si>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</si>
  <si>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</si>
  <si>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</si>
  <si>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</si>
  <si>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</si>
  <si>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</si>
  <si>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</si>
  <si>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</si>
  <si>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</si>
  <si>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</si>
  <si>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</si>
  <si>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</si>
  <si>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</si>
  <si>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</si>
  <si>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</si>
  <si>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</si>
  <si>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</si>
  <si>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</si>
  <si>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</si>
  <si>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</si>
  <si>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</si>
  <si>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</si>
  <si>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</si>
  <si>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</si>
  <si>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</si>
  <si>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</si>
  <si>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</si>
  <si>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</si>
  <si>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</si>
  <si>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</si>
  <si>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</si>
  <si>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</si>
  <si>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</si>
  <si>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</si>
  <si>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</si>
  <si>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</si>
  <si>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</si>
  <si>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</si>
  <si>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</si>
  <si>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</si>
  <si>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</si>
  <si>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</si>
  <si>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</si>
  <si>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</si>
  <si>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</si>
  <si>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</si>
  <si>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</si>
  <si>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</si>
  <si>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</si>
  <si>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</si>
  <si>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</si>
  <si>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</si>
  <si>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</si>
  <si>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</si>
  <si>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</si>
  <si>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</si>
  <si>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</si>
  <si>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</si>
  <si>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</si>
  <si>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</si>
  <si>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</si>
  <si>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</si>
  <si>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</si>
  <si>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</si>
  <si>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</si>
  <si>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</si>
  <si>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</si>
  <si>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</si>
  <si>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</si>
  <si>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</si>
  <si>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</si>
  <si>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</si>
  <si>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</si>
  <si>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</si>
  <si>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</si>
  <si>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</si>
  <si>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</si>
  <si>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</si>
  <si>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</si>
  <si>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</si>
  <si>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</si>
  <si>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</si>
  <si>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</si>
  <si>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</si>
  <si>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</si>
  <si>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</si>
  <si>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</si>
  <si>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</si>
  <si>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</si>
  <si>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</si>
  <si>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</si>
  <si>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</si>
  <si>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</si>
  <si>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</si>
  <si>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</si>
  <si>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</si>
  <si>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</si>
  <si>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</si>
  <si>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</si>
  <si>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</si>
  <si>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</si>
  <si>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</si>
  <si>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</si>
  <si>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</si>
  <si>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</si>
  <si>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</si>
  <si>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Giardino Alpinia</t>
  </si>
  <si>
    <t>Tempestività dei Pagamenti - Elenco Fatture Pagate - Periodo 01/04/2023 - 30/06/2023</t>
  </si>
  <si>
    <t>10/05/2023</t>
  </si>
  <si>
    <t>004324415575</t>
  </si>
  <si>
    <t>12/04/2023</t>
  </si>
  <si>
    <t>FT. ENERGIA ELETTRICA FEBBRAIO-MARZO 2023</t>
  </si>
  <si>
    <t>SI</t>
  </si>
  <si>
    <t>Z0134D3EDC</t>
  </si>
  <si>
    <t>17/04/2023</t>
  </si>
  <si>
    <t>Enel Energia S.p.A.</t>
  </si>
  <si>
    <t>15844561009</t>
  </si>
  <si>
    <t>06655971007</t>
  </si>
  <si>
    <t>*</t>
  </si>
  <si>
    <t/>
  </si>
  <si>
    <t>22/05/2023</t>
  </si>
  <si>
    <t>14/05/2023</t>
  </si>
  <si>
    <t>NO</t>
  </si>
  <si>
    <t>2023/3338/2</t>
  </si>
  <si>
    <t>15/05/2023</t>
  </si>
  <si>
    <t>FT Attività di manutenzione e assistenza sul software Siscom. Periodo: anno 2023</t>
  </si>
  <si>
    <t>ZF239902BD</t>
  </si>
  <si>
    <t>19/05/2023</t>
  </si>
  <si>
    <t>SISCOM SPA</t>
  </si>
  <si>
    <t>01778000040</t>
  </si>
  <si>
    <t>15/06/2023</t>
  </si>
  <si>
    <t>BOL_PA20230000002637</t>
  </si>
  <si>
    <t>27/04/2023</t>
  </si>
  <si>
    <t>FT.FORNITURA ACQUA PERIODO 08/10/2022-19/04/2023</t>
  </si>
  <si>
    <t>28/04/2023</t>
  </si>
  <si>
    <t>ACQUA NOVARA VCO SPA</t>
  </si>
  <si>
    <t>02078000037</t>
  </si>
  <si>
    <t>27/05/2023</t>
  </si>
  <si>
    <t>09/06/2023</t>
  </si>
  <si>
    <t>1/PA</t>
  </si>
  <si>
    <t>31/05/2023</t>
  </si>
  <si>
    <t>FT. VS. PREVENTIVO 2023/77C EVENTO 27/05/2023 SERVIZIO CATERING</t>
  </si>
  <si>
    <t>Z6A3B55ACF</t>
  </si>
  <si>
    <t>GREATFOOD SRL</t>
  </si>
  <si>
    <t>03740330125</t>
  </si>
  <si>
    <t>26/05/2023</t>
  </si>
  <si>
    <t>07/07/2023</t>
  </si>
  <si>
    <t>TOTALI FATTURE:</t>
  </si>
  <si>
    <t>IND. TEMPESTIVITA' FATTURE:</t>
  </si>
  <si>
    <t>Tempestività dei Pagamenti - Elenco Mandati senza Fatture - Periodo 01/04/2023 - 30/06/2023</t>
  </si>
  <si>
    <t>BPM SPA GRUPPO BANCO POPOLARE</t>
  </si>
  <si>
    <t>RECUPERO SPESE A CARICO ENTE PRIMO TRIMESTRE 2023</t>
  </si>
  <si>
    <t>06/06/2023</t>
  </si>
  <si>
    <t>ECOMUSEO DEL LAGO D'ORTA E MOTTARONE</t>
  </si>
  <si>
    <t>versamento quota associativa ordinaria e stratordinaria anno 2023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</si>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</sst>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3"/>
  <sheetViews>
    <sheetView showGridLines="0" tabSelected="1" zoomScalePageLayoutView="0" workbookViewId="0" topLeftCell="AE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3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58.62</v>
      </c>
      <c r="H8" s="112">
        <v>58.62</v>
      </c>
      <c r="I8" s="107" t="s">
        <v>118</v>
      </c>
      <c r="J8" s="112">
        <f>IF(I8="SI",G8-H8,G8)</f>
        <v>0</v>
      </c>
      <c r="K8" s="299" t="s">
        <v>119</v>
      </c>
      <c r="L8" s="108">
        <v>2023</v>
      </c>
      <c r="M8" s="108">
        <v>47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1010303</v>
      </c>
      <c r="U8" s="108">
        <v>250</v>
      </c>
      <c r="V8" s="108">
        <v>1</v>
      </c>
      <c r="W8" s="108">
        <v>1</v>
      </c>
      <c r="X8" s="113">
        <v>2023</v>
      </c>
      <c r="Y8" s="113">
        <v>6</v>
      </c>
      <c r="Z8" s="113">
        <v>0</v>
      </c>
      <c r="AA8" s="114" t="s">
        <v>125</v>
      </c>
      <c r="AB8" s="108">
        <v>19</v>
      </c>
      <c r="AC8" s="109" t="s">
        <v>126</v>
      </c>
      <c r="AD8" s="300" t="s">
        <v>127</v>
      </c>
      <c r="AE8" s="300" t="s">
        <v>126</v>
      </c>
      <c r="AF8" s="301">
        <f>AE8-AD8</f>
        <v>8</v>
      </c>
      <c r="AG8" s="302">
        <f>IF(AI8="SI",0,J8)</f>
        <v>0</v>
      </c>
      <c r="AH8" s="303">
        <f>AG8*AF8</f>
        <v>0</v>
      </c>
      <c r="AI8" s="304" t="s">
        <v>128</v>
      </c>
    </row>
    <row r="9" spans="1:35" ht="15">
      <c r="A9" s="108">
        <v>2023</v>
      </c>
      <c r="B9" s="108">
        <v>3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266.45</v>
      </c>
      <c r="H9" s="112">
        <v>0</v>
      </c>
      <c r="I9" s="107" t="s">
        <v>118</v>
      </c>
      <c r="J9" s="112">
        <f>IF(I9="SI",G9-H9,G9)</f>
        <v>266.45</v>
      </c>
      <c r="K9" s="299" t="s">
        <v>119</v>
      </c>
      <c r="L9" s="108">
        <v>2023</v>
      </c>
      <c r="M9" s="108">
        <v>47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 t="s">
        <v>124</v>
      </c>
      <c r="S9" s="111" t="s">
        <v>124</v>
      </c>
      <c r="T9" s="108">
        <v>1010303</v>
      </c>
      <c r="U9" s="108">
        <v>250</v>
      </c>
      <c r="V9" s="108">
        <v>1</v>
      </c>
      <c r="W9" s="108">
        <v>1</v>
      </c>
      <c r="X9" s="113">
        <v>2023</v>
      </c>
      <c r="Y9" s="113">
        <v>6</v>
      </c>
      <c r="Z9" s="113">
        <v>0</v>
      </c>
      <c r="AA9" s="114" t="s">
        <v>125</v>
      </c>
      <c r="AB9" s="108">
        <v>18</v>
      </c>
      <c r="AC9" s="109" t="s">
        <v>126</v>
      </c>
      <c r="AD9" s="300" t="s">
        <v>127</v>
      </c>
      <c r="AE9" s="300" t="s">
        <v>126</v>
      </c>
      <c r="AF9" s="301">
        <f>AE9-AD9</f>
        <v>8</v>
      </c>
      <c r="AG9" s="302">
        <f>IF(AI9="SI",0,J9)</f>
        <v>266.45</v>
      </c>
      <c r="AH9" s="303">
        <f>AG9*AF9</f>
        <v>2131.6</v>
      </c>
      <c r="AI9" s="304" t="s">
        <v>128</v>
      </c>
    </row>
    <row r="10" spans="1:35" ht="15">
      <c r="A10" s="108">
        <v>2023</v>
      </c>
      <c r="B10" s="108">
        <v>4</v>
      </c>
      <c r="C10" s="109" t="s">
        <v>126</v>
      </c>
      <c r="D10" s="297" t="s">
        <v>129</v>
      </c>
      <c r="E10" s="109" t="s">
        <v>130</v>
      </c>
      <c r="F10" s="298" t="s">
        <v>131</v>
      </c>
      <c r="G10" s="112">
        <v>817.4</v>
      </c>
      <c r="H10" s="112">
        <v>147.4</v>
      </c>
      <c r="I10" s="107" t="s">
        <v>118</v>
      </c>
      <c r="J10" s="112">
        <f>IF(I10="SI",G10-H10,G10)</f>
        <v>670</v>
      </c>
      <c r="K10" s="299" t="s">
        <v>132</v>
      </c>
      <c r="L10" s="108">
        <v>2023</v>
      </c>
      <c r="M10" s="108">
        <v>69</v>
      </c>
      <c r="N10" s="109" t="s">
        <v>133</v>
      </c>
      <c r="O10" s="111" t="s">
        <v>134</v>
      </c>
      <c r="P10" s="109" t="s">
        <v>135</v>
      </c>
      <c r="Q10" s="109" t="s">
        <v>125</v>
      </c>
      <c r="R10" s="108" t="s">
        <v>124</v>
      </c>
      <c r="S10" s="111" t="s">
        <v>124</v>
      </c>
      <c r="T10" s="108">
        <v>1010203</v>
      </c>
      <c r="U10" s="108">
        <v>140</v>
      </c>
      <c r="V10" s="108">
        <v>1</v>
      </c>
      <c r="W10" s="108">
        <v>1</v>
      </c>
      <c r="X10" s="113">
        <v>2023</v>
      </c>
      <c r="Y10" s="113">
        <v>8</v>
      </c>
      <c r="Z10" s="113">
        <v>0</v>
      </c>
      <c r="AA10" s="114" t="s">
        <v>125</v>
      </c>
      <c r="AB10" s="108">
        <v>16</v>
      </c>
      <c r="AC10" s="109" t="s">
        <v>126</v>
      </c>
      <c r="AD10" s="300" t="s">
        <v>136</v>
      </c>
      <c r="AE10" s="300" t="s">
        <v>126</v>
      </c>
      <c r="AF10" s="301">
        <f>AE10-AD10</f>
        <v>-24</v>
      </c>
      <c r="AG10" s="302">
        <f>IF(AI10="SI",0,J10)</f>
        <v>670</v>
      </c>
      <c r="AH10" s="303">
        <f>AG10*AF10</f>
        <v>-16080</v>
      </c>
      <c r="AI10" s="304" t="s">
        <v>128</v>
      </c>
    </row>
    <row r="11" spans="1:35" ht="15">
      <c r="A11" s="108">
        <v>2023</v>
      </c>
      <c r="B11" s="108">
        <v>5</v>
      </c>
      <c r="C11" s="109" t="s">
        <v>126</v>
      </c>
      <c r="D11" s="297" t="s">
        <v>137</v>
      </c>
      <c r="E11" s="109" t="s">
        <v>138</v>
      </c>
      <c r="F11" s="298" t="s">
        <v>139</v>
      </c>
      <c r="G11" s="112">
        <v>33</v>
      </c>
      <c r="H11" s="112">
        <v>3</v>
      </c>
      <c r="I11" s="107" t="s">
        <v>118</v>
      </c>
      <c r="J11" s="112">
        <f>IF(I11="SI",G11-H11,G11)</f>
        <v>30</v>
      </c>
      <c r="K11" s="299" t="s">
        <v>125</v>
      </c>
      <c r="L11" s="108">
        <v>2023</v>
      </c>
      <c r="M11" s="108">
        <v>54</v>
      </c>
      <c r="N11" s="109" t="s">
        <v>140</v>
      </c>
      <c r="O11" s="111" t="s">
        <v>141</v>
      </c>
      <c r="P11" s="109" t="s">
        <v>142</v>
      </c>
      <c r="Q11" s="109" t="s">
        <v>142</v>
      </c>
      <c r="R11" s="108" t="s">
        <v>124</v>
      </c>
      <c r="S11" s="111" t="s">
        <v>124</v>
      </c>
      <c r="T11" s="108">
        <v>1010203</v>
      </c>
      <c r="U11" s="108">
        <v>140</v>
      </c>
      <c r="V11" s="108">
        <v>2</v>
      </c>
      <c r="W11" s="108">
        <v>1</v>
      </c>
      <c r="X11" s="113">
        <v>2023</v>
      </c>
      <c r="Y11" s="113">
        <v>13</v>
      </c>
      <c r="Z11" s="113">
        <v>0</v>
      </c>
      <c r="AA11" s="114" t="s">
        <v>125</v>
      </c>
      <c r="AB11" s="108">
        <v>17</v>
      </c>
      <c r="AC11" s="109" t="s">
        <v>126</v>
      </c>
      <c r="AD11" s="300" t="s">
        <v>143</v>
      </c>
      <c r="AE11" s="300" t="s">
        <v>126</v>
      </c>
      <c r="AF11" s="301">
        <f>AE11-AD11</f>
        <v>-5</v>
      </c>
      <c r="AG11" s="302">
        <f>IF(AI11="SI",0,J11)</f>
        <v>30</v>
      </c>
      <c r="AH11" s="303">
        <f>AG11*AF11</f>
        <v>-150</v>
      </c>
      <c r="AI11" s="304" t="s">
        <v>128</v>
      </c>
    </row>
    <row r="12" spans="1:35" ht="15">
      <c r="A12" s="108">
        <v>2023</v>
      </c>
      <c r="B12" s="108">
        <v>6</v>
      </c>
      <c r="C12" s="109" t="s">
        <v>144</v>
      </c>
      <c r="D12" s="297" t="s">
        <v>145</v>
      </c>
      <c r="E12" s="109" t="s">
        <v>146</v>
      </c>
      <c r="F12" s="298" t="s">
        <v>147</v>
      </c>
      <c r="G12" s="112">
        <v>1177.47</v>
      </c>
      <c r="H12" s="112">
        <v>107.04</v>
      </c>
      <c r="I12" s="107" t="s">
        <v>118</v>
      </c>
      <c r="J12" s="112">
        <f>IF(I12="SI",G12-H12,G12)</f>
        <v>1070.43</v>
      </c>
      <c r="K12" s="299" t="s">
        <v>148</v>
      </c>
      <c r="L12" s="108">
        <v>2023</v>
      </c>
      <c r="M12" s="108">
        <v>79</v>
      </c>
      <c r="N12" s="109" t="s">
        <v>144</v>
      </c>
      <c r="O12" s="111" t="s">
        <v>149</v>
      </c>
      <c r="P12" s="109" t="s">
        <v>150</v>
      </c>
      <c r="Q12" s="109" t="s">
        <v>125</v>
      </c>
      <c r="R12" s="108" t="s">
        <v>124</v>
      </c>
      <c r="S12" s="111" t="s">
        <v>124</v>
      </c>
      <c r="T12" s="108">
        <v>1010103</v>
      </c>
      <c r="U12" s="108">
        <v>30</v>
      </c>
      <c r="V12" s="108">
        <v>1308</v>
      </c>
      <c r="W12" s="108">
        <v>1</v>
      </c>
      <c r="X12" s="113">
        <v>2023</v>
      </c>
      <c r="Y12" s="113">
        <v>16</v>
      </c>
      <c r="Z12" s="113">
        <v>0</v>
      </c>
      <c r="AA12" s="114" t="s">
        <v>125</v>
      </c>
      <c r="AB12" s="108">
        <v>21</v>
      </c>
      <c r="AC12" s="109" t="s">
        <v>151</v>
      </c>
      <c r="AD12" s="300" t="s">
        <v>152</v>
      </c>
      <c r="AE12" s="300" t="s">
        <v>151</v>
      </c>
      <c r="AF12" s="301">
        <f>AE12-AD12</f>
        <v>-42</v>
      </c>
      <c r="AG12" s="302">
        <f>IF(AI12="SI",0,J12)</f>
        <v>1070.43</v>
      </c>
      <c r="AH12" s="303">
        <f>AG12*AF12</f>
        <v>-44958.060000000005</v>
      </c>
      <c r="AI12" s="304" t="s">
        <v>128</v>
      </c>
    </row>
    <row r="13" spans="1:35" ht="15">
      <c r="A13" s="108">
        <v>2023</v>
      </c>
      <c r="B13" s="108">
        <v>6</v>
      </c>
      <c r="C13" s="109" t="s">
        <v>144</v>
      </c>
      <c r="D13" s="297" t="s">
        <v>145</v>
      </c>
      <c r="E13" s="109" t="s">
        <v>146</v>
      </c>
      <c r="F13" s="298" t="s">
        <v>147</v>
      </c>
      <c r="G13" s="112">
        <v>2747.43</v>
      </c>
      <c r="H13" s="112">
        <v>262.86</v>
      </c>
      <c r="I13" s="107" t="s">
        <v>118</v>
      </c>
      <c r="J13" s="112">
        <f>IF(I13="SI",G13-H13,G13)</f>
        <v>2484.5699999999997</v>
      </c>
      <c r="K13" s="299" t="s">
        <v>148</v>
      </c>
      <c r="L13" s="108">
        <v>2023</v>
      </c>
      <c r="M13" s="108">
        <v>79</v>
      </c>
      <c r="N13" s="109" t="s">
        <v>144</v>
      </c>
      <c r="O13" s="111" t="s">
        <v>149</v>
      </c>
      <c r="P13" s="109" t="s">
        <v>150</v>
      </c>
      <c r="Q13" s="109" t="s">
        <v>125</v>
      </c>
      <c r="R13" s="108" t="s">
        <v>124</v>
      </c>
      <c r="S13" s="111" t="s">
        <v>124</v>
      </c>
      <c r="T13" s="108">
        <v>1010103</v>
      </c>
      <c r="U13" s="108">
        <v>30</v>
      </c>
      <c r="V13" s="108">
        <v>1308</v>
      </c>
      <c r="W13" s="108">
        <v>1</v>
      </c>
      <c r="X13" s="113">
        <v>2023</v>
      </c>
      <c r="Y13" s="113">
        <v>16</v>
      </c>
      <c r="Z13" s="113">
        <v>0</v>
      </c>
      <c r="AA13" s="114" t="s">
        <v>125</v>
      </c>
      <c r="AB13" s="108">
        <v>23</v>
      </c>
      <c r="AC13" s="109" t="s">
        <v>144</v>
      </c>
      <c r="AD13" s="300" t="s">
        <v>152</v>
      </c>
      <c r="AE13" s="300" t="s">
        <v>144</v>
      </c>
      <c r="AF13" s="301">
        <f>AE13-AD13</f>
        <v>-28</v>
      </c>
      <c r="AG13" s="302">
        <f>IF(AI13="SI",0,J13)</f>
        <v>2484.5699999999997</v>
      </c>
      <c r="AH13" s="303">
        <f>AG13*AF13</f>
        <v>-69567.95999999999</v>
      </c>
      <c r="AI13" s="304" t="s">
        <v>128</v>
      </c>
    </row>
    <row r="14" spans="1:35" ht="15">
      <c r="A14" s="108"/>
      <c r="B14" s="108"/>
      <c r="C14" s="109"/>
      <c r="D14" s="297"/>
      <c r="E14" s="109"/>
      <c r="F14" s="298"/>
      <c r="G14" s="112"/>
      <c r="H14" s="112"/>
      <c r="I14" s="107"/>
      <c r="J14" s="112"/>
      <c r="K14" s="299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8"/>
      <c r="AC14" s="109"/>
      <c r="AD14" s="305"/>
      <c r="AE14" s="305"/>
      <c r="AF14" s="306"/>
      <c r="AG14" s="307"/>
      <c r="AH14" s="307"/>
      <c r="AI14" s="308"/>
    </row>
    <row r="15" spans="1:35" ht="15">
      <c r="A15" s="108"/>
      <c r="B15" s="108"/>
      <c r="C15" s="109"/>
      <c r="D15" s="297"/>
      <c r="E15" s="109"/>
      <c r="F15" s="298"/>
      <c r="G15" s="112"/>
      <c r="H15" s="112"/>
      <c r="I15" s="107"/>
      <c r="J15" s="112"/>
      <c r="K15" s="299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8"/>
      <c r="AC15" s="109"/>
      <c r="AD15" s="305"/>
      <c r="AE15" s="305"/>
      <c r="AF15" s="309" t="s">
        <v>153</v>
      </c>
      <c r="AG15" s="310">
        <f>SUM(AG8:AG13)</f>
        <v>4521.45</v>
      </c>
      <c r="AH15" s="310">
        <f>SUM(AH8:AH13)</f>
        <v>-128624.42</v>
      </c>
      <c r="AI15" s="308"/>
    </row>
    <row r="16" spans="1:35" ht="15">
      <c r="A16" s="108"/>
      <c r="B16" s="108"/>
      <c r="C16" s="109"/>
      <c r="D16" s="297"/>
      <c r="E16" s="109"/>
      <c r="F16" s="298"/>
      <c r="G16" s="112"/>
      <c r="H16" s="112"/>
      <c r="I16" s="107"/>
      <c r="J16" s="112"/>
      <c r="K16" s="299"/>
      <c r="L16" s="108"/>
      <c r="M16" s="108"/>
      <c r="N16" s="109"/>
      <c r="O16" s="111"/>
      <c r="P16" s="109"/>
      <c r="Q16" s="109"/>
      <c r="R16" s="108"/>
      <c r="S16" s="111"/>
      <c r="T16" s="108"/>
      <c r="U16" s="108"/>
      <c r="V16" s="108"/>
      <c r="W16" s="108"/>
      <c r="X16" s="113"/>
      <c r="Y16" s="113"/>
      <c r="Z16" s="113"/>
      <c r="AA16" s="114"/>
      <c r="AB16" s="108"/>
      <c r="AC16" s="109"/>
      <c r="AD16" s="305"/>
      <c r="AE16" s="305"/>
      <c r="AF16" s="309" t="s">
        <v>154</v>
      </c>
      <c r="AG16" s="310"/>
      <c r="AH16" s="310">
        <f>IF(AG15&lt;&gt;0,AH15/AG15,0)</f>
        <v>-28.447604197768417</v>
      </c>
      <c r="AI16" s="308"/>
    </row>
    <row r="17" spans="3:34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C17" s="107"/>
      <c r="AD17" s="107"/>
      <c r="AE17" s="107"/>
      <c r="AG17" s="118"/>
      <c r="AH17" s="118"/>
    </row>
    <row r="18" spans="3:34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C18" s="107"/>
      <c r="AD18" s="107"/>
      <c r="AE18" s="107"/>
      <c r="AF18" s="107"/>
      <c r="AG18" s="107"/>
      <c r="AH18" s="118"/>
    </row>
    <row r="19" spans="3:34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C19" s="107"/>
      <c r="AD19" s="107"/>
      <c r="AE19" s="107"/>
      <c r="AF19" s="107"/>
      <c r="AG19" s="107"/>
      <c r="AH19" s="118"/>
    </row>
    <row r="20" spans="3:34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C20" s="107"/>
      <c r="AD20" s="107"/>
      <c r="AE20" s="107"/>
      <c r="AF20" s="107"/>
      <c r="AG20" s="107"/>
      <c r="AH20" s="118"/>
    </row>
    <row r="21" spans="3:34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C21" s="107"/>
      <c r="AD21" s="107"/>
      <c r="AE21" s="107"/>
      <c r="AF21" s="107"/>
      <c r="AG21" s="107"/>
      <c r="AH21" s="118"/>
    </row>
    <row r="22" spans="3:34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C22" s="107"/>
      <c r="AD22" s="107"/>
      <c r="AE22" s="107"/>
      <c r="AF22" s="107"/>
      <c r="AG22" s="107"/>
      <c r="AH22" s="118"/>
    </row>
    <row r="23" spans="3:34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C23" s="107"/>
      <c r="AD23" s="107"/>
      <c r="AE23" s="107"/>
      <c r="AF23" s="107"/>
      <c r="AG23" s="107"/>
      <c r="AH23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6 I7:I1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155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20</v>
      </c>
      <c r="B8" s="75" t="s">
        <v>126</v>
      </c>
      <c r="C8" s="76" t="s">
        <v>156</v>
      </c>
      <c r="D8" s="77" t="s">
        <v>157</v>
      </c>
      <c r="E8" s="78"/>
      <c r="F8" s="77"/>
      <c r="G8" s="312" t="s">
        <v>125</v>
      </c>
      <c r="H8" s="75"/>
      <c r="I8" s="77"/>
      <c r="J8" s="79">
        <v>1</v>
      </c>
      <c r="K8" s="313"/>
      <c r="L8" s="314" t="s">
        <v>126</v>
      </c>
      <c r="M8" s="315">
        <f>IF(K8&lt;&gt;"",L8-K8,0)</f>
        <v>0</v>
      </c>
      <c r="N8" s="316">
        <v>1</v>
      </c>
      <c r="O8" s="317">
        <f>IF(K8&lt;&gt;"",N8*M8,0)</f>
        <v>0</v>
      </c>
      <c r="P8">
        <f>IF(K8&lt;&gt;"",N8,0)</f>
        <v>0</v>
      </c>
    </row>
    <row r="9" spans="1:16" ht="12.75">
      <c r="A9" s="311">
        <v>22</v>
      </c>
      <c r="B9" s="75" t="s">
        <v>158</v>
      </c>
      <c r="C9" s="76" t="s">
        <v>159</v>
      </c>
      <c r="D9" s="77" t="s">
        <v>160</v>
      </c>
      <c r="E9" s="78"/>
      <c r="F9" s="77"/>
      <c r="G9" s="312" t="s">
        <v>125</v>
      </c>
      <c r="H9" s="75"/>
      <c r="I9" s="77"/>
      <c r="J9" s="79">
        <v>250</v>
      </c>
      <c r="K9" s="313"/>
      <c r="L9" s="314" t="s">
        <v>158</v>
      </c>
      <c r="M9" s="315">
        <f>IF(K9&lt;&gt;"",L9-K9,0)</f>
        <v>0</v>
      </c>
      <c r="N9" s="316">
        <v>250</v>
      </c>
      <c r="O9" s="317">
        <f>IF(K9&lt;&gt;"",N9*M9,0)</f>
        <v>0</v>
      </c>
      <c r="P9">
        <f>IF(K9&lt;&gt;"",N9,0)</f>
        <v>0</v>
      </c>
    </row>
    <row r="10" spans="1:15" ht="12.75">
      <c r="A10" s="311"/>
      <c r="B10" s="75"/>
      <c r="C10" s="76"/>
      <c r="D10" s="77"/>
      <c r="E10" s="78"/>
      <c r="F10" s="77"/>
      <c r="G10" s="312"/>
      <c r="H10" s="75"/>
      <c r="I10" s="77"/>
      <c r="J10" s="79"/>
      <c r="K10" s="318"/>
      <c r="L10" s="319"/>
      <c r="M10" s="320"/>
      <c r="N10" s="321"/>
      <c r="O10" s="322"/>
    </row>
    <row r="11" spans="1:15" ht="12.75">
      <c r="A11" s="311"/>
      <c r="B11" s="75"/>
      <c r="C11" s="76"/>
      <c r="D11" s="77"/>
      <c r="E11" s="78"/>
      <c r="F11" s="77"/>
      <c r="G11" s="312"/>
      <c r="H11" s="75"/>
      <c r="I11" s="77"/>
      <c r="J11" s="79"/>
      <c r="K11" s="318"/>
      <c r="L11" s="319"/>
      <c r="M11" s="323" t="s">
        <v>161</v>
      </c>
      <c r="N11" s="324">
        <f>SUM(P8:P9)</f>
        <v>0</v>
      </c>
      <c r="O11" s="325">
        <f>SUM(O8:O9)</f>
        <v>0</v>
      </c>
    </row>
    <row r="12" spans="1:15" ht="12.75">
      <c r="A12" s="311"/>
      <c r="B12" s="75"/>
      <c r="C12" s="76"/>
      <c r="D12" s="77"/>
      <c r="E12" s="78"/>
      <c r="F12" s="77"/>
      <c r="G12" s="312"/>
      <c r="H12" s="75"/>
      <c r="I12" s="77"/>
      <c r="J12" s="79"/>
      <c r="K12" s="318"/>
      <c r="L12" s="319"/>
      <c r="M12" s="323" t="s">
        <v>162</v>
      </c>
      <c r="N12" s="324"/>
      <c r="O12" s="325">
        <f>IF(N11&lt;&gt;0,O11/N11,0)</f>
        <v>0</v>
      </c>
    </row>
    <row r="13" spans="1:15" ht="12.75">
      <c r="A13" s="311"/>
      <c r="B13" s="75"/>
      <c r="C13" s="76"/>
      <c r="D13" s="77"/>
      <c r="E13" s="78"/>
      <c r="F13" s="77"/>
      <c r="G13" s="312"/>
      <c r="H13" s="75"/>
      <c r="I13" s="77"/>
      <c r="J13" s="79"/>
      <c r="K13" s="318"/>
      <c r="L13" s="319"/>
      <c r="M13" s="323"/>
      <c r="N13" s="324"/>
      <c r="O13" s="325"/>
    </row>
    <row r="14" spans="1:15" ht="12.75">
      <c r="A14" s="311"/>
      <c r="B14" s="75"/>
      <c r="C14" s="76"/>
      <c r="D14" s="77"/>
      <c r="E14" s="78"/>
      <c r="F14" s="77"/>
      <c r="G14" s="312"/>
      <c r="H14" s="75"/>
      <c r="I14" s="77"/>
      <c r="J14" s="79"/>
      <c r="K14" s="318"/>
      <c r="L14" s="319"/>
      <c r="M14" s="323" t="s">
        <v>153</v>
      </c>
      <c r="N14" s="324">
        <f>FattureTempi!AG15</f>
        <v>4521.45</v>
      </c>
      <c r="O14" s="325">
        <f>FattureTempi!AH15</f>
        <v>-128624.42</v>
      </c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3" t="s">
        <v>154</v>
      </c>
      <c r="N15" s="324"/>
      <c r="O15" s="325">
        <f>FattureTempi!AH16</f>
        <v>-28.447604197768417</v>
      </c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/>
      <c r="N16" s="324"/>
      <c r="O16" s="325"/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6" t="s">
        <v>163</v>
      </c>
      <c r="N17" s="327">
        <f>N14+N11</f>
        <v>4521.45</v>
      </c>
      <c r="O17" s="328">
        <f>O14+O11</f>
        <v>-128624.42</v>
      </c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6" t="s">
        <v>164</v>
      </c>
      <c r="N18" s="327"/>
      <c r="O18" s="328">
        <f>(O17/N17)</f>
        <v>-28.447604197768417</v>
      </c>
    </row>
    <row r="19" ht="12.75">
      <c r="O19" s="135"/>
    </row>
    <row r="20" spans="9:10" ht="12.75">
      <c r="I20" s="6"/>
      <c r="J2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CUSIO-MOTTARONE</cp:lastModifiedBy>
  <cp:lastPrinted>2015-01-23T09:39:52Z</cp:lastPrinted>
  <dcterms:created xsi:type="dcterms:W3CDTF">1996-11-05T10:16:36Z</dcterms:created>
  <dcterms:modified xsi:type="dcterms:W3CDTF">2023-07-04T10:42:25Z</dcterms:modified>
  <cp:category/>
  <cp:version/>
  <cp:contentType/>
  <cp:contentStatus/>
</cp:coreProperties>
</file>